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ต้นแบบ" sheetId="1" r:id="rId1"/>
  </sheets>
  <definedNames>
    <definedName name="_xlnm.Print_Area" localSheetId="0">'ต้นแบบ'!$A$1:$J$39</definedName>
    <definedName name="Z_E04F5D1B_1E7B_43BF_B650_713E5844CE7A_.wvu.PrintArea" localSheetId="0" hidden="1">'ต้นแบบ'!$B$2:$J$38</definedName>
  </definedNames>
  <calcPr fullCalcOnLoad="1"/>
</workbook>
</file>

<file path=xl/sharedStrings.xml><?xml version="1.0" encoding="utf-8"?>
<sst xmlns="http://schemas.openxmlformats.org/spreadsheetml/2006/main" count="47" uniqueCount="47">
  <si>
    <t>วัคซีน</t>
  </si>
  <si>
    <t>ที่ต้องการใช้</t>
  </si>
  <si>
    <t>ที่ขอเบิก</t>
  </si>
  <si>
    <t xml:space="preserve">                  (……………………….……………..…....)</t>
  </si>
  <si>
    <t>กลุ่ม
เป้าหมาย</t>
  </si>
  <si>
    <t>หญิงตั้งครรภ์</t>
  </si>
  <si>
    <t>นักเรียน ป.1</t>
  </si>
  <si>
    <t>นักเรียน ป.6</t>
  </si>
  <si>
    <t xml:space="preserve">  </t>
  </si>
  <si>
    <t xml:space="preserve">             ขอแสดงความนับถือ</t>
  </si>
  <si>
    <t xml:space="preserve">                 วันที่ ............เดือน.......................................พ.ศ..........................  </t>
  </si>
  <si>
    <t>เรียน  ผู้อำนวยการโรงพยาบาล.............................</t>
  </si>
  <si>
    <t>ข้อมูลการเบิกวัคซีน  เดือน............................</t>
  </si>
  <si>
    <t>เป้าหมาย
(คน)</t>
  </si>
  <si>
    <t>จำนวนวัคซีน  (ขวด)</t>
  </si>
  <si>
    <t>อัตราสูญเสีย
(ร้อยละ)</t>
  </si>
  <si>
    <t>1. BCG</t>
  </si>
  <si>
    <t>2. HB</t>
  </si>
  <si>
    <t>3. DTP-HB</t>
  </si>
  <si>
    <t>4. OPV</t>
  </si>
  <si>
    <t>5.1 IPV (1 dose)</t>
  </si>
  <si>
    <t>5.2 IPV (10 doses)</t>
  </si>
  <si>
    <t>6. MMR  (1 dose)</t>
  </si>
  <si>
    <t>7. DTP</t>
  </si>
  <si>
    <t>8.1 JE เชื้อตาย</t>
  </si>
  <si>
    <t>9. Rota (1 dose)</t>
  </si>
  <si>
    <t>10. dT</t>
  </si>
  <si>
    <t>12. BCG</t>
  </si>
  <si>
    <t>13. OPV</t>
  </si>
  <si>
    <t>14. dT</t>
  </si>
  <si>
    <t>นักเรียน ป.5</t>
  </si>
  <si>
    <t>15. HPV (1 dose)</t>
  </si>
  <si>
    <t>16. dT</t>
  </si>
  <si>
    <t>ยอดคงเหลือ
ยกมา</t>
  </si>
  <si>
    <t>8.3 LAJE (4 doses)</t>
  </si>
  <si>
    <t>8.2 LAJE (1 dose)</t>
  </si>
  <si>
    <t>จำนวนผู้รับบริการ (คน)</t>
  </si>
  <si>
    <t xml:space="preserve">ที่ </t>
  </si>
  <si>
    <r>
      <t xml:space="preserve">แบบ ว.3/1 </t>
    </r>
    <r>
      <rPr>
        <i/>
        <sz val="14"/>
        <rFont val="TH SarabunPSK"/>
        <family val="2"/>
      </rPr>
      <t>(ฉบับปรับปรุง 2559)</t>
    </r>
  </si>
  <si>
    <t>จำนวนวัคซีน
ที่เปิดใช้ 
(ขวด/หลอด)</t>
  </si>
  <si>
    <r>
      <t>11. MMR/MR</t>
    </r>
    <r>
      <rPr>
        <sz val="10"/>
        <rFont val="TH SarabunPSK"/>
        <family val="2"/>
      </rPr>
      <t xml:space="preserve"> (10 doses)</t>
    </r>
  </si>
  <si>
    <t xml:space="preserve">    ตำแหน่ง …………………………………………….………………….....</t>
  </si>
  <si>
    <t>หน่วยบริการ (รพ.สต./ฝ่าย) ......................................... ขอเบิกวัคซีนต่างๆ  ดังนี้</t>
  </si>
  <si>
    <t>เด็กแรกเกิด 
ถึง 5 ปี</t>
  </si>
  <si>
    <t>ผลการให้วัคซีนเดือน...................... ที่ผ่านมา</t>
  </si>
  <si>
    <t>เรื่อง  ขอเบิกวัคซีนในงานสร้างเสริมภูมิคุ้มกันโรค</t>
  </si>
  <si>
    <t xml:space="preserve"> หน่วยบริการ (รพ.สต./ฝ่าย).............................................</t>
  </si>
</sst>
</file>

<file path=xl/styles.xml><?xml version="1.0" encoding="utf-8"?>
<styleSheet xmlns="http://schemas.openxmlformats.org/spreadsheetml/2006/main">
  <numFmts count="15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_-* #,##0_-;\-* #,##0_-;_-* &quot;-&quot;??_-;_-@_-"/>
    <numFmt numFmtId="188" formatCode="#,##0.0_ ;\-#,##0.0\ "/>
    <numFmt numFmtId="189" formatCode="_-* #,##0.0_-;\-* #,##0.0_-;_-* &quot;-&quot;??_-;_-@_-"/>
  </numFmts>
  <fonts count="42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sz val="10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55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0" tint="-0.24997000396251678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 style="medium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hair"/>
      <bottom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medium"/>
      <bottom style="medium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3" fontId="3" fillId="0" borderId="0" xfId="42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87" fontId="3" fillId="33" borderId="18" xfId="44" applyNumberFormat="1" applyFont="1" applyFill="1" applyBorder="1" applyAlignment="1">
      <alignment horizontal="center"/>
    </xf>
    <xf numFmtId="187" fontId="3" fillId="33" borderId="19" xfId="44" applyNumberFormat="1" applyFont="1" applyFill="1" applyBorder="1" applyAlignment="1">
      <alignment horizontal="center"/>
    </xf>
    <xf numFmtId="187" fontId="3" fillId="33" borderId="20" xfId="44" applyNumberFormat="1" applyFont="1" applyFill="1" applyBorder="1" applyAlignment="1">
      <alignment horizontal="center"/>
    </xf>
    <xf numFmtId="187" fontId="3" fillId="33" borderId="21" xfId="44" applyNumberFormat="1" applyFont="1" applyFill="1" applyBorder="1" applyAlignment="1">
      <alignment horizontal="center"/>
    </xf>
    <xf numFmtId="187" fontId="3" fillId="33" borderId="22" xfId="44" applyNumberFormat="1" applyFont="1" applyFill="1" applyBorder="1" applyAlignment="1">
      <alignment horizontal="center"/>
    </xf>
    <xf numFmtId="187" fontId="3" fillId="33" borderId="23" xfId="44" applyNumberFormat="1" applyFont="1" applyFill="1" applyBorder="1" applyAlignment="1">
      <alignment horizontal="center"/>
    </xf>
    <xf numFmtId="187" fontId="3" fillId="33" borderId="24" xfId="44" applyNumberFormat="1" applyFont="1" applyFill="1" applyBorder="1" applyAlignment="1">
      <alignment horizontal="center"/>
    </xf>
    <xf numFmtId="187" fontId="3" fillId="33" borderId="25" xfId="44" applyNumberFormat="1" applyFont="1" applyFill="1" applyBorder="1" applyAlignment="1">
      <alignment horizontal="center"/>
    </xf>
    <xf numFmtId="189" fontId="3" fillId="33" borderId="22" xfId="44" applyNumberFormat="1" applyFont="1" applyFill="1" applyBorder="1" applyAlignment="1">
      <alignment horizontal="center"/>
    </xf>
    <xf numFmtId="188" fontId="3" fillId="34" borderId="26" xfId="44" applyNumberFormat="1" applyFont="1" applyFill="1" applyBorder="1" applyAlignment="1">
      <alignment horizontal="center"/>
    </xf>
    <xf numFmtId="188" fontId="3" fillId="34" borderId="27" xfId="44" applyNumberFormat="1" applyFont="1" applyFill="1" applyBorder="1" applyAlignment="1">
      <alignment horizontal="center"/>
    </xf>
    <xf numFmtId="189" fontId="2" fillId="34" borderId="28" xfId="42" applyNumberFormat="1" applyFont="1" applyFill="1" applyBorder="1" applyAlignment="1">
      <alignment horizontal="center"/>
    </xf>
    <xf numFmtId="188" fontId="3" fillId="34" borderId="29" xfId="44" applyNumberFormat="1" applyFont="1" applyFill="1" applyBorder="1" applyAlignment="1">
      <alignment horizontal="center"/>
    </xf>
    <xf numFmtId="188" fontId="3" fillId="34" borderId="28" xfId="44" applyNumberFormat="1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 vertical="center" wrapText="1"/>
    </xf>
    <xf numFmtId="187" fontId="3" fillId="33" borderId="31" xfId="44" applyNumberFormat="1" applyFont="1" applyFill="1" applyBorder="1" applyAlignment="1" applyProtection="1">
      <alignment horizontal="center"/>
      <protection locked="0"/>
    </xf>
    <xf numFmtId="187" fontId="3" fillId="33" borderId="32" xfId="44" applyNumberFormat="1" applyFont="1" applyFill="1" applyBorder="1" applyAlignment="1" applyProtection="1">
      <alignment horizontal="center"/>
      <protection locked="0"/>
    </xf>
    <xf numFmtId="187" fontId="3" fillId="33" borderId="33" xfId="44" applyNumberFormat="1" applyFont="1" applyFill="1" applyBorder="1" applyAlignment="1" applyProtection="1">
      <alignment horizontal="center"/>
      <protection locked="0"/>
    </xf>
    <xf numFmtId="187" fontId="3" fillId="33" borderId="34" xfId="44" applyNumberFormat="1" applyFont="1" applyFill="1" applyBorder="1" applyAlignment="1" applyProtection="1">
      <alignment horizontal="center"/>
      <protection locked="0"/>
    </xf>
    <xf numFmtId="187" fontId="3" fillId="33" borderId="35" xfId="44" applyNumberFormat="1" applyFont="1" applyFill="1" applyBorder="1" applyAlignment="1" applyProtection="1">
      <alignment horizontal="center"/>
      <protection locked="0"/>
    </xf>
    <xf numFmtId="187" fontId="3" fillId="33" borderId="18" xfId="44" applyNumberFormat="1" applyFont="1" applyFill="1" applyBorder="1" applyAlignment="1" applyProtection="1">
      <alignment horizontal="center"/>
      <protection locked="0"/>
    </xf>
    <xf numFmtId="187" fontId="3" fillId="33" borderId="19" xfId="44" applyNumberFormat="1" applyFont="1" applyFill="1" applyBorder="1" applyAlignment="1" applyProtection="1">
      <alignment horizontal="center"/>
      <protection locked="0"/>
    </xf>
    <xf numFmtId="187" fontId="3" fillId="33" borderId="20" xfId="44" applyNumberFormat="1" applyFont="1" applyFill="1" applyBorder="1" applyAlignment="1" applyProtection="1">
      <alignment horizontal="center"/>
      <protection locked="0"/>
    </xf>
    <xf numFmtId="187" fontId="3" fillId="33" borderId="21" xfId="44" applyNumberFormat="1" applyFont="1" applyFill="1" applyBorder="1" applyAlignment="1" applyProtection="1">
      <alignment horizontal="center"/>
      <protection locked="0"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187" fontId="3" fillId="34" borderId="27" xfId="44" applyNumberFormat="1" applyFont="1" applyFill="1" applyBorder="1" applyAlignment="1" applyProtection="1">
      <alignment horizontal="center"/>
      <protection/>
    </xf>
    <xf numFmtId="187" fontId="3" fillId="34" borderId="37" xfId="42" applyNumberFormat="1" applyFont="1" applyFill="1" applyBorder="1" applyAlignment="1" applyProtection="1">
      <alignment horizontal="center"/>
      <protection/>
    </xf>
    <xf numFmtId="187" fontId="3" fillId="34" borderId="29" xfId="44" applyNumberFormat="1" applyFont="1" applyFill="1" applyBorder="1" applyAlignment="1" applyProtection="1">
      <alignment horizontal="center"/>
      <protection/>
    </xf>
    <xf numFmtId="187" fontId="3" fillId="34" borderId="26" xfId="44" applyNumberFormat="1" applyFont="1" applyFill="1" applyBorder="1" applyAlignment="1" applyProtection="1">
      <alignment horizontal="center"/>
      <protection/>
    </xf>
    <xf numFmtId="187" fontId="3" fillId="34" borderId="28" xfId="44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187" fontId="3" fillId="34" borderId="19" xfId="44" applyNumberFormat="1" applyFont="1" applyFill="1" applyBorder="1" applyAlignment="1" applyProtection="1">
      <alignment horizontal="center"/>
      <protection/>
    </xf>
    <xf numFmtId="187" fontId="2" fillId="34" borderId="19" xfId="42" applyNumberFormat="1" applyFont="1" applyFill="1" applyBorder="1" applyAlignment="1" applyProtection="1">
      <alignment horizontal="center"/>
      <protection/>
    </xf>
    <xf numFmtId="187" fontId="3" fillId="34" borderId="20" xfId="44" applyNumberFormat="1" applyFont="1" applyFill="1" applyBorder="1" applyAlignment="1" applyProtection="1">
      <alignment horizontal="center"/>
      <protection/>
    </xf>
    <xf numFmtId="187" fontId="3" fillId="34" borderId="18" xfId="44" applyNumberFormat="1" applyFont="1" applyFill="1" applyBorder="1" applyAlignment="1" applyProtection="1">
      <alignment horizontal="center"/>
      <protection/>
    </xf>
    <xf numFmtId="187" fontId="3" fillId="34" borderId="21" xfId="44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1581150</xdr:colOff>
      <xdr:row>1</xdr:row>
      <xdr:rowOff>0</xdr:rowOff>
    </xdr:from>
    <xdr:to>
      <xdr:col>3</xdr:col>
      <xdr:colOff>561975</xdr:colOff>
      <xdr:row>4</xdr:row>
      <xdr:rowOff>266700</xdr:rowOff>
    </xdr:to>
    <xdr:pic>
      <xdr:nvPicPr>
        <xdr:cNvPr id="1" name="รูปภาพ 0" descr="imagesCAM7T4Z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76225"/>
          <a:ext cx="990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7</xdr:col>
      <xdr:colOff>419100</xdr:colOff>
      <xdr:row>4</xdr:row>
      <xdr:rowOff>0</xdr:rowOff>
    </xdr:to>
    <xdr:sp>
      <xdr:nvSpPr>
        <xdr:cNvPr id="2" name="Rectangle 1"/>
        <xdr:cNvSpPr>
          <a:spLocks/>
        </xdr:cNvSpPr>
      </xdr:nvSpPr>
      <xdr:spPr>
        <a:xfrm>
          <a:off x="5438775" y="276225"/>
          <a:ext cx="10668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SheetLayoutView="100" zoomScalePageLayoutView="0" workbookViewId="0" topLeftCell="A1">
      <selection activeCell="E14" sqref="E14"/>
    </sheetView>
  </sheetViews>
  <sheetFormatPr defaultColWidth="9.140625" defaultRowHeight="21.75"/>
  <cols>
    <col min="1" max="1" width="3.8515625" style="6" customWidth="1"/>
    <col min="2" max="2" width="18.7109375" style="6" customWidth="1"/>
    <col min="3" max="3" width="30.140625" style="6" customWidth="1"/>
    <col min="4" max="4" width="9.00390625" style="6" customWidth="1"/>
    <col min="5" max="5" width="9.8515625" style="6" customWidth="1"/>
    <col min="6" max="6" width="10.00390625" style="6" customWidth="1"/>
    <col min="7" max="7" width="9.7109375" style="6" customWidth="1"/>
    <col min="8" max="8" width="11.8515625" style="6" customWidth="1"/>
    <col min="9" max="9" width="11.421875" style="6" customWidth="1"/>
    <col min="10" max="10" width="11.7109375" style="6" customWidth="1"/>
    <col min="11" max="11" width="15.140625" style="6" customWidth="1"/>
    <col min="12" max="16384" width="9.140625" style="6" customWidth="1"/>
  </cols>
  <sheetData>
    <row r="1" spans="1:11" ht="21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1.75">
      <c r="A2" s="5"/>
      <c r="B2" s="5"/>
      <c r="C2" s="5"/>
      <c r="D2" s="7"/>
      <c r="E2" s="7"/>
      <c r="F2" s="7"/>
      <c r="G2" s="7"/>
      <c r="H2" s="7"/>
      <c r="I2" s="7"/>
      <c r="J2" s="8" t="s">
        <v>38</v>
      </c>
      <c r="K2" s="5"/>
    </row>
    <row r="3" spans="1:11" ht="21.75">
      <c r="A3" s="5"/>
      <c r="B3" s="5"/>
      <c r="C3" s="7"/>
      <c r="D3" s="7"/>
      <c r="E3" s="7"/>
      <c r="F3" s="7"/>
      <c r="G3" s="7"/>
      <c r="H3" s="7"/>
      <c r="I3" s="7"/>
      <c r="J3" s="7"/>
      <c r="K3" s="5"/>
    </row>
    <row r="4" spans="1:11" ht="21.75">
      <c r="A4" s="5"/>
      <c r="B4" s="5"/>
      <c r="C4" s="7"/>
      <c r="D4" s="7"/>
      <c r="E4" s="7"/>
      <c r="F4" s="7"/>
      <c r="G4" s="7"/>
      <c r="H4" s="7"/>
      <c r="I4" s="7"/>
      <c r="J4" s="7"/>
      <c r="K4" s="5"/>
    </row>
    <row r="5" spans="1:11" ht="21.75">
      <c r="A5" s="5"/>
      <c r="B5" s="5" t="s">
        <v>37</v>
      </c>
      <c r="C5" s="5"/>
      <c r="D5" s="5"/>
      <c r="E5" s="5"/>
      <c r="F5" s="5"/>
      <c r="G5" s="60" t="s">
        <v>46</v>
      </c>
      <c r="H5" s="60"/>
      <c r="I5" s="60"/>
      <c r="J5" s="60"/>
      <c r="K5" s="5"/>
    </row>
    <row r="6" spans="1:11" ht="18.75">
      <c r="A6" s="5"/>
      <c r="B6" s="5"/>
      <c r="C6" s="5"/>
      <c r="D6" s="5"/>
      <c r="E6" s="5"/>
      <c r="F6" s="60" t="s">
        <v>10</v>
      </c>
      <c r="G6" s="60"/>
      <c r="H6" s="60"/>
      <c r="I6" s="60"/>
      <c r="J6" s="60"/>
      <c r="K6" s="5"/>
    </row>
    <row r="7" spans="1:13" ht="18.75">
      <c r="A7" s="5"/>
      <c r="B7" s="9" t="s">
        <v>45</v>
      </c>
      <c r="C7" s="9"/>
      <c r="D7" s="9"/>
      <c r="E7" s="5"/>
      <c r="F7" s="5"/>
      <c r="G7" s="5"/>
      <c r="H7" s="5"/>
      <c r="I7" s="5"/>
      <c r="J7" s="5"/>
      <c r="K7" s="5"/>
      <c r="L7" s="5"/>
      <c r="M7" s="5"/>
    </row>
    <row r="8" spans="1:13" ht="18.75">
      <c r="A8" s="5"/>
      <c r="B8" s="5" t="s">
        <v>11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8.75">
      <c r="A9" s="5"/>
      <c r="B9" s="5"/>
      <c r="C9" s="60" t="s">
        <v>42</v>
      </c>
      <c r="D9" s="60"/>
      <c r="E9" s="60"/>
      <c r="F9" s="60"/>
      <c r="G9" s="60"/>
      <c r="H9" s="60"/>
      <c r="I9" s="60"/>
      <c r="J9" s="60"/>
      <c r="K9" s="5"/>
      <c r="L9" s="5"/>
      <c r="M9" s="5"/>
    </row>
    <row r="10" spans="1:13" ht="15" customHeight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1" ht="18.75">
      <c r="A11" s="5"/>
      <c r="B11" s="77" t="s">
        <v>4</v>
      </c>
      <c r="C11" s="71" t="s">
        <v>0</v>
      </c>
      <c r="D11" s="85" t="s">
        <v>12</v>
      </c>
      <c r="E11" s="83"/>
      <c r="F11" s="83"/>
      <c r="G11" s="86"/>
      <c r="H11" s="82" t="s">
        <v>44</v>
      </c>
      <c r="I11" s="83"/>
      <c r="J11" s="84"/>
      <c r="K11" s="5"/>
    </row>
    <row r="12" spans="1:14" ht="18.75">
      <c r="A12" s="5"/>
      <c r="B12" s="78"/>
      <c r="C12" s="72"/>
      <c r="D12" s="87" t="s">
        <v>13</v>
      </c>
      <c r="E12" s="80" t="s">
        <v>14</v>
      </c>
      <c r="F12" s="80"/>
      <c r="G12" s="81"/>
      <c r="H12" s="63" t="s">
        <v>36</v>
      </c>
      <c r="I12" s="65" t="s">
        <v>39</v>
      </c>
      <c r="J12" s="61" t="s">
        <v>15</v>
      </c>
      <c r="K12" s="5"/>
      <c r="N12" s="10"/>
    </row>
    <row r="13" spans="1:13" ht="38.25" thickBot="1">
      <c r="A13" s="5"/>
      <c r="B13" s="79"/>
      <c r="C13" s="73"/>
      <c r="D13" s="88"/>
      <c r="E13" s="53" t="s">
        <v>1</v>
      </c>
      <c r="F13" s="36" t="s">
        <v>33</v>
      </c>
      <c r="G13" s="46" t="s">
        <v>2</v>
      </c>
      <c r="H13" s="64"/>
      <c r="I13" s="66"/>
      <c r="J13" s="62"/>
      <c r="K13" s="5"/>
      <c r="M13" s="5"/>
    </row>
    <row r="14" spans="1:13" ht="18.75">
      <c r="A14" s="5"/>
      <c r="B14" s="67" t="s">
        <v>43</v>
      </c>
      <c r="C14" s="12" t="s">
        <v>16</v>
      </c>
      <c r="D14" s="37"/>
      <c r="E14" s="54">
        <f>ROUNDUP(D14*1.33/10,0)</f>
        <v>0</v>
      </c>
      <c r="F14" s="42">
        <v>0</v>
      </c>
      <c r="G14" s="47">
        <f>IF(F14-E14&gt;=0,0,((F14-E14)*(-1)))</f>
        <v>0</v>
      </c>
      <c r="H14" s="30">
        <v>0</v>
      </c>
      <c r="I14" s="22">
        <v>0</v>
      </c>
      <c r="J14" s="31">
        <f>IF(I14=0,"",(((I14*10)-H14)/(I14*10))*100)</f>
      </c>
      <c r="K14" s="5"/>
      <c r="M14" s="5"/>
    </row>
    <row r="15" spans="1:11" ht="18.75">
      <c r="A15" s="5"/>
      <c r="B15" s="68"/>
      <c r="C15" s="13" t="s">
        <v>17</v>
      </c>
      <c r="D15" s="38">
        <v>0</v>
      </c>
      <c r="E15" s="54">
        <f>ROUNDUP(D15*1.11/2,0)</f>
        <v>0</v>
      </c>
      <c r="F15" s="43">
        <v>0</v>
      </c>
      <c r="G15" s="48">
        <f>IF(F15-E15&gt;=0,0,((F15-E15)*(-1)))</f>
        <v>0</v>
      </c>
      <c r="H15" s="27">
        <v>0</v>
      </c>
      <c r="I15" s="23">
        <v>0</v>
      </c>
      <c r="J15" s="32">
        <f>IF(I15=0,"",(((I15*2)-H15)/(I15*2))*100)</f>
      </c>
      <c r="K15" s="5"/>
    </row>
    <row r="16" spans="1:11" ht="18.75">
      <c r="A16" s="5"/>
      <c r="B16" s="68"/>
      <c r="C16" s="13" t="s">
        <v>18</v>
      </c>
      <c r="D16" s="38">
        <v>0</v>
      </c>
      <c r="E16" s="54">
        <f>ROUNDUP(D16*1.33/10,0)</f>
        <v>0</v>
      </c>
      <c r="F16" s="43">
        <v>0</v>
      </c>
      <c r="G16" s="48">
        <f aca="true" t="shared" si="0" ref="G16:G32">IF(F16-E16&gt;=0,0,((F16-E16)*(-1)))</f>
        <v>0</v>
      </c>
      <c r="H16" s="27">
        <v>0</v>
      </c>
      <c r="I16" s="23">
        <v>0</v>
      </c>
      <c r="J16" s="32">
        <f>IF(I16=0,"",(((I16*10)-H16)/(I16*10))*100)</f>
      </c>
      <c r="K16" s="5"/>
    </row>
    <row r="17" spans="1:11" ht="18.75">
      <c r="A17" s="5"/>
      <c r="B17" s="68"/>
      <c r="C17" s="13" t="s">
        <v>19</v>
      </c>
      <c r="D17" s="38">
        <v>0</v>
      </c>
      <c r="E17" s="54">
        <f>ROUNDUP(D17*1.33/20,0)</f>
        <v>0</v>
      </c>
      <c r="F17" s="43">
        <v>0</v>
      </c>
      <c r="G17" s="48">
        <f t="shared" si="0"/>
        <v>0</v>
      </c>
      <c r="H17" s="27">
        <v>0</v>
      </c>
      <c r="I17" s="23">
        <v>0</v>
      </c>
      <c r="J17" s="32">
        <f>IF(I17=0,"",(((I17*20)-H17)/(I17*20))*100)</f>
      </c>
      <c r="K17" s="5"/>
    </row>
    <row r="18" spans="1:11" ht="18.75">
      <c r="A18" s="5"/>
      <c r="B18" s="68"/>
      <c r="C18" s="13" t="s">
        <v>20</v>
      </c>
      <c r="D18" s="38">
        <v>0</v>
      </c>
      <c r="E18" s="54">
        <f>ROUNDUP(D18*1.01,0)</f>
        <v>0</v>
      </c>
      <c r="F18" s="43">
        <v>0</v>
      </c>
      <c r="G18" s="48">
        <f t="shared" si="0"/>
        <v>0</v>
      </c>
      <c r="H18" s="27">
        <v>0</v>
      </c>
      <c r="I18" s="23">
        <v>0</v>
      </c>
      <c r="J18" s="32">
        <f>IF(I18=0,"",(((I18)-H18)/(I18))*100)</f>
      </c>
      <c r="K18" s="5"/>
    </row>
    <row r="19" spans="1:11" ht="18.75">
      <c r="A19" s="5"/>
      <c r="B19" s="68"/>
      <c r="C19" s="13" t="s">
        <v>21</v>
      </c>
      <c r="D19" s="38">
        <v>0</v>
      </c>
      <c r="E19" s="54">
        <f>ROUNDUP(D19*1.33/10,0)</f>
        <v>0</v>
      </c>
      <c r="F19" s="43">
        <v>0</v>
      </c>
      <c r="G19" s="48">
        <f t="shared" si="0"/>
        <v>0</v>
      </c>
      <c r="H19" s="27">
        <v>0</v>
      </c>
      <c r="I19" s="23">
        <v>0</v>
      </c>
      <c r="J19" s="32">
        <f>IF(I19=0,"",(((I19*10)-H19)/(I19*10))*100)</f>
      </c>
      <c r="K19" s="5"/>
    </row>
    <row r="20" spans="1:11" ht="18.75">
      <c r="A20" s="5"/>
      <c r="B20" s="68"/>
      <c r="C20" s="13" t="s">
        <v>22</v>
      </c>
      <c r="D20" s="38">
        <v>0</v>
      </c>
      <c r="E20" s="54">
        <f>ROUNDUP(D20*1.01,0)</f>
        <v>0</v>
      </c>
      <c r="F20" s="43">
        <v>0</v>
      </c>
      <c r="G20" s="48">
        <f t="shared" si="0"/>
        <v>0</v>
      </c>
      <c r="H20" s="27">
        <v>0</v>
      </c>
      <c r="I20" s="23">
        <v>0</v>
      </c>
      <c r="J20" s="32">
        <f>IF(I20=0,"",(((I20)-H20)/(I20))*100)</f>
      </c>
      <c r="K20" s="5"/>
    </row>
    <row r="21" spans="1:11" ht="18.75">
      <c r="A21" s="5"/>
      <c r="B21" s="68"/>
      <c r="C21" s="13" t="s">
        <v>23</v>
      </c>
      <c r="D21" s="38">
        <v>0</v>
      </c>
      <c r="E21" s="54">
        <f>ROUNDUP(D21*1.33/10,0)</f>
        <v>0</v>
      </c>
      <c r="F21" s="43">
        <v>0</v>
      </c>
      <c r="G21" s="48">
        <f t="shared" si="0"/>
        <v>0</v>
      </c>
      <c r="H21" s="27">
        <v>0</v>
      </c>
      <c r="I21" s="23">
        <v>0</v>
      </c>
      <c r="J21" s="32">
        <f>IF(I21=0,"",(((I21*10)-H21)/(I21*10))*100)</f>
      </c>
      <c r="K21" s="5"/>
    </row>
    <row r="22" spans="1:11" ht="21">
      <c r="A22" s="5"/>
      <c r="B22" s="69"/>
      <c r="C22" s="13" t="s">
        <v>24</v>
      </c>
      <c r="D22" s="38">
        <v>0</v>
      </c>
      <c r="E22" s="55">
        <f>ROUNDUP(D22*1.11/2,0)</f>
        <v>0</v>
      </c>
      <c r="F22" s="43">
        <v>0</v>
      </c>
      <c r="G22" s="48">
        <f t="shared" si="0"/>
        <v>0</v>
      </c>
      <c r="H22" s="27">
        <v>0</v>
      </c>
      <c r="I22" s="23">
        <v>0</v>
      </c>
      <c r="J22" s="33">
        <f>IF(I22=0,"",(((I22*2)-H22)/(I22*2))*100)</f>
      </c>
      <c r="K22" s="5"/>
    </row>
    <row r="23" spans="1:11" ht="21">
      <c r="A23" s="5"/>
      <c r="B23" s="69"/>
      <c r="C23" s="14" t="s">
        <v>35</v>
      </c>
      <c r="D23" s="38">
        <v>0</v>
      </c>
      <c r="E23" s="54">
        <f>ROUNDUP(D23*1.01,0)</f>
        <v>0</v>
      </c>
      <c r="F23" s="43">
        <v>0</v>
      </c>
      <c r="G23" s="48">
        <f t="shared" si="0"/>
        <v>0</v>
      </c>
      <c r="H23" s="27">
        <v>0</v>
      </c>
      <c r="I23" s="23">
        <v>0</v>
      </c>
      <c r="J23" s="33">
        <f>IF(I23=0,"",(((I23)-H23)/(I23))*100)</f>
      </c>
      <c r="K23" s="5"/>
    </row>
    <row r="24" spans="1:11" ht="18.75">
      <c r="A24" s="5"/>
      <c r="B24" s="69"/>
      <c r="C24" s="14" t="s">
        <v>34</v>
      </c>
      <c r="D24" s="38">
        <v>0</v>
      </c>
      <c r="E24" s="54">
        <f>ROUNDUP(D24*1.25/4,0)</f>
        <v>0</v>
      </c>
      <c r="F24" s="43">
        <v>0</v>
      </c>
      <c r="G24" s="48">
        <f t="shared" si="0"/>
        <v>0</v>
      </c>
      <c r="H24" s="27">
        <v>0</v>
      </c>
      <c r="I24" s="23">
        <v>0</v>
      </c>
      <c r="J24" s="32">
        <f>IF(I24=0,"",(((I24*4)-H24)/(I24*4))*100)</f>
      </c>
      <c r="K24" s="5"/>
    </row>
    <row r="25" spans="1:11" ht="19.5" thickBot="1">
      <c r="A25" s="5"/>
      <c r="B25" s="70"/>
      <c r="C25" s="15" t="s">
        <v>25</v>
      </c>
      <c r="D25" s="38">
        <v>0</v>
      </c>
      <c r="E25" s="54">
        <f>ROUNDUP(D25*1.01,0)</f>
        <v>0</v>
      </c>
      <c r="F25" s="43">
        <v>0</v>
      </c>
      <c r="G25" s="48">
        <f t="shared" si="0"/>
        <v>0</v>
      </c>
      <c r="H25" s="27">
        <v>0</v>
      </c>
      <c r="I25" s="23">
        <v>0</v>
      </c>
      <c r="J25" s="32">
        <f>IF(I25=0,"",(((I25)-H25)/(I25))*100)</f>
      </c>
      <c r="K25" s="5"/>
    </row>
    <row r="26" spans="1:11" ht="19.5" thickBot="1">
      <c r="A26" s="5"/>
      <c r="B26" s="16" t="s">
        <v>5</v>
      </c>
      <c r="C26" s="17" t="s">
        <v>26</v>
      </c>
      <c r="D26" s="39">
        <v>0</v>
      </c>
      <c r="E26" s="56">
        <f>ROUNDUP(D26*1.33/10,0)</f>
        <v>0</v>
      </c>
      <c r="F26" s="44">
        <v>0</v>
      </c>
      <c r="G26" s="49">
        <f t="shared" si="0"/>
        <v>0</v>
      </c>
      <c r="H26" s="28">
        <v>0</v>
      </c>
      <c r="I26" s="24">
        <v>0</v>
      </c>
      <c r="J26" s="34">
        <f>IF(I26=0,"",(((I26*10)-H26)/(I26*10))*100)</f>
      </c>
      <c r="K26" s="5"/>
    </row>
    <row r="27" spans="1:15" ht="18.75">
      <c r="A27" s="5"/>
      <c r="B27" s="74" t="s">
        <v>6</v>
      </c>
      <c r="C27" s="12" t="s">
        <v>40</v>
      </c>
      <c r="D27" s="37">
        <v>0</v>
      </c>
      <c r="E27" s="57">
        <f>ROUNDUP(D27*1.11/10,0)</f>
        <v>0</v>
      </c>
      <c r="F27" s="43">
        <v>0</v>
      </c>
      <c r="G27" s="50">
        <f t="shared" si="0"/>
        <v>0</v>
      </c>
      <c r="H27" s="26">
        <v>0</v>
      </c>
      <c r="I27" s="22">
        <v>0</v>
      </c>
      <c r="J27" s="31">
        <f>IF(I27=0,"",(((I27*10)-H27)/(I27*10))*100)</f>
      </c>
      <c r="K27" s="5"/>
      <c r="M27" s="5"/>
      <c r="N27" s="5"/>
      <c r="O27" s="5"/>
    </row>
    <row r="28" spans="1:15" ht="18.75">
      <c r="A28" s="5"/>
      <c r="B28" s="75"/>
      <c r="C28" s="18" t="s">
        <v>27</v>
      </c>
      <c r="D28" s="40">
        <v>0</v>
      </c>
      <c r="E28" s="54">
        <f>ROUNDUP(D28*1.11/10,0)</f>
        <v>0</v>
      </c>
      <c r="F28" s="43">
        <v>0</v>
      </c>
      <c r="G28" s="47">
        <f t="shared" si="0"/>
        <v>0</v>
      </c>
      <c r="H28" s="27">
        <v>0</v>
      </c>
      <c r="I28" s="23">
        <v>0</v>
      </c>
      <c r="J28" s="32">
        <f>IF(I28=0,"",(((I28*10)-H28)/(I28*10))*100)</f>
      </c>
      <c r="K28" s="5"/>
      <c r="M28" s="5"/>
      <c r="N28" s="5"/>
      <c r="O28" s="5"/>
    </row>
    <row r="29" spans="1:15" ht="18.75">
      <c r="A29" s="5"/>
      <c r="B29" s="75"/>
      <c r="C29" s="13" t="s">
        <v>28</v>
      </c>
      <c r="D29" s="38">
        <v>0</v>
      </c>
      <c r="E29" s="54">
        <f>ROUNDUP(D29*1.11/20,0)</f>
        <v>0</v>
      </c>
      <c r="F29" s="43">
        <v>0</v>
      </c>
      <c r="G29" s="47">
        <f t="shared" si="0"/>
        <v>0</v>
      </c>
      <c r="H29" s="27">
        <v>0</v>
      </c>
      <c r="I29" s="23">
        <v>0</v>
      </c>
      <c r="J29" s="32">
        <f>IF(I29=0,"",(((I29*20)-H29)/(I29*20))*100)</f>
      </c>
      <c r="K29" s="5"/>
      <c r="M29" s="5"/>
      <c r="N29" s="5"/>
      <c r="O29" s="5"/>
    </row>
    <row r="30" spans="1:15" ht="19.5" thickBot="1">
      <c r="A30" s="5"/>
      <c r="B30" s="76"/>
      <c r="C30" s="19" t="s">
        <v>29</v>
      </c>
      <c r="D30" s="41">
        <v>0</v>
      </c>
      <c r="E30" s="58">
        <f>ROUNDUP(D30*1.11/10,0)</f>
        <v>0</v>
      </c>
      <c r="F30" s="45">
        <v>0</v>
      </c>
      <c r="G30" s="51">
        <f t="shared" si="0"/>
        <v>0</v>
      </c>
      <c r="H30" s="29">
        <v>0</v>
      </c>
      <c r="I30" s="25">
        <v>0</v>
      </c>
      <c r="J30" s="35">
        <f>IF(I30=0,"",(((I30*10)-H30)/(I30*10))*100)</f>
      </c>
      <c r="K30" s="5"/>
      <c r="M30" s="5"/>
      <c r="N30" s="5"/>
      <c r="O30" s="5"/>
    </row>
    <row r="31" spans="1:15" s="11" customFormat="1" ht="19.5" thickBot="1">
      <c r="A31" s="9"/>
      <c r="B31" s="20" t="s">
        <v>30</v>
      </c>
      <c r="C31" s="17" t="s">
        <v>31</v>
      </c>
      <c r="D31" s="39">
        <v>0</v>
      </c>
      <c r="E31" s="56">
        <f>ROUNDUP(D31*1.01,0)</f>
        <v>0</v>
      </c>
      <c r="F31" s="44">
        <v>0</v>
      </c>
      <c r="G31" s="49">
        <f t="shared" si="0"/>
        <v>0</v>
      </c>
      <c r="H31" s="28">
        <v>0</v>
      </c>
      <c r="I31" s="24">
        <v>0</v>
      </c>
      <c r="J31" s="34">
        <f>IF(I31=0,"",(((I31)-H31)/(I31))*100)</f>
      </c>
      <c r="K31" s="9"/>
      <c r="M31" s="9"/>
      <c r="N31" s="9"/>
      <c r="O31" s="9"/>
    </row>
    <row r="32" spans="1:15" ht="19.5" thickBot="1">
      <c r="A32" s="5"/>
      <c r="B32" s="20" t="s">
        <v>7</v>
      </c>
      <c r="C32" s="21" t="s">
        <v>32</v>
      </c>
      <c r="D32" s="39">
        <v>0</v>
      </c>
      <c r="E32" s="56">
        <f>ROUNDUP(D32*1.11/10,0)</f>
        <v>0</v>
      </c>
      <c r="F32" s="44">
        <v>0</v>
      </c>
      <c r="G32" s="49">
        <f t="shared" si="0"/>
        <v>0</v>
      </c>
      <c r="H32" s="28">
        <v>0</v>
      </c>
      <c r="I32" s="24">
        <v>0</v>
      </c>
      <c r="J32" s="34">
        <f>IF(I32=0,"",(((I32*10)-H32)/(I32*10))*100)</f>
      </c>
      <c r="K32" s="5"/>
      <c r="M32" s="5"/>
      <c r="N32" s="5"/>
      <c r="O32" s="5"/>
    </row>
    <row r="33" spans="1:11" s="2" customFormat="1" ht="10.5" customHeight="1">
      <c r="A33" s="1"/>
      <c r="B33" s="1"/>
      <c r="C33" s="1"/>
      <c r="D33" s="1"/>
      <c r="E33" s="59" t="s">
        <v>8</v>
      </c>
      <c r="F33" s="3"/>
      <c r="G33" s="52"/>
      <c r="H33" s="3"/>
      <c r="J33" s="1"/>
      <c r="K33" s="1"/>
    </row>
    <row r="34" spans="1:11" s="2" customFormat="1" ht="21">
      <c r="A34" s="1"/>
      <c r="B34" s="1"/>
      <c r="C34" s="1"/>
      <c r="D34" s="1"/>
      <c r="E34" s="1"/>
      <c r="F34" s="3" t="s">
        <v>9</v>
      </c>
      <c r="G34" s="3"/>
      <c r="H34" s="3"/>
      <c r="J34" s="1"/>
      <c r="K34" s="1"/>
    </row>
    <row r="35" spans="1:11" s="2" customFormat="1" ht="21">
      <c r="A35" s="1"/>
      <c r="B35" s="1"/>
      <c r="C35" s="1"/>
      <c r="D35" s="1"/>
      <c r="E35" s="1"/>
      <c r="F35" s="3"/>
      <c r="G35" s="3"/>
      <c r="H35" s="3"/>
      <c r="J35" s="1"/>
      <c r="K35" s="1"/>
    </row>
    <row r="36" spans="1:11" s="2" customFormat="1" ht="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s="2" customFormat="1" ht="21">
      <c r="A37" s="1"/>
      <c r="B37" s="1"/>
      <c r="C37" s="1"/>
      <c r="D37" s="1"/>
      <c r="E37" s="1"/>
      <c r="F37" s="3" t="s">
        <v>3</v>
      </c>
      <c r="G37" s="1"/>
      <c r="I37" s="1"/>
      <c r="J37" s="1"/>
      <c r="K37" s="1"/>
    </row>
    <row r="38" spans="1:11" s="2" customFormat="1" ht="21">
      <c r="A38" s="1"/>
      <c r="B38" s="1"/>
      <c r="C38" s="1"/>
      <c r="D38" s="1"/>
      <c r="E38" s="1"/>
      <c r="F38" s="3" t="s">
        <v>41</v>
      </c>
      <c r="G38" s="1"/>
      <c r="I38" s="1"/>
      <c r="J38" s="1"/>
      <c r="K38" s="1"/>
    </row>
    <row r="39" s="4" customFormat="1" ht="18.75">
      <c r="B39" s="6"/>
    </row>
  </sheetData>
  <sheetProtection/>
  <mergeCells count="14">
    <mergeCell ref="B27:B30"/>
    <mergeCell ref="B11:B13"/>
    <mergeCell ref="G5:J5"/>
    <mergeCell ref="C9:J9"/>
    <mergeCell ref="E12:G12"/>
    <mergeCell ref="H11:J11"/>
    <mergeCell ref="D11:G11"/>
    <mergeCell ref="D12:D13"/>
    <mergeCell ref="F6:J6"/>
    <mergeCell ref="J12:J13"/>
    <mergeCell ref="H12:H13"/>
    <mergeCell ref="I12:I13"/>
    <mergeCell ref="B14:B25"/>
    <mergeCell ref="C11:C13"/>
  </mergeCells>
  <printOptions/>
  <pageMargins left="0.11811023622047245" right="0.11811023622047245" top="0.11811023622047245" bottom="0.11811023622047245" header="0.11811023622047245" footer="0.11811023622047245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Live</dc:creator>
  <cp:keywords/>
  <dc:description/>
  <cp:lastModifiedBy>kjj</cp:lastModifiedBy>
  <cp:lastPrinted>2016-06-01T04:21:39Z</cp:lastPrinted>
  <dcterms:created xsi:type="dcterms:W3CDTF">2009-07-19T02:33:58Z</dcterms:created>
  <dcterms:modified xsi:type="dcterms:W3CDTF">2018-01-12T05:02:47Z</dcterms:modified>
  <cp:category/>
  <cp:version/>
  <cp:contentType/>
  <cp:contentStatus/>
</cp:coreProperties>
</file>